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700" activeTab="1"/>
  </bookViews>
  <sheets>
    <sheet name="Sheet1" sheetId="1" r:id="rId1"/>
    <sheet name="Figure 5" sheetId="2" r:id="rId2"/>
    <sheet name="Figure 6" sheetId="3" r:id="rId3"/>
  </sheets>
  <definedNames/>
  <calcPr fullCalcOnLoad="1"/>
</workbook>
</file>

<file path=xl/sharedStrings.xml><?xml version="1.0" encoding="utf-8"?>
<sst xmlns="http://schemas.openxmlformats.org/spreadsheetml/2006/main" count="76" uniqueCount="49">
  <si>
    <t>Mean distance to closest shops</t>
  </si>
  <si>
    <t>Mean trip distance of shopping and errand trips</t>
  </si>
  <si>
    <t>Below 6</t>
  </si>
  <si>
    <t>6 to 15</t>
  </si>
  <si>
    <t>15 to 28</t>
  </si>
  <si>
    <t>Over 28</t>
  </si>
  <si>
    <t>Mean commuting distance</t>
  </si>
  <si>
    <t>Mean job density</t>
  </si>
  <si>
    <t>Mean distance to closest kindergarten and creche (N = 1932)</t>
  </si>
  <si>
    <t>Mean trip distance for bringing children on weekday mornings (N = 33)</t>
  </si>
  <si>
    <t>Mean one-way commuting distance (N = 1234)</t>
  </si>
  <si>
    <t>Mean one-way  length of leisure trips (N = 421)</t>
  </si>
  <si>
    <t>Mean one-way length of visiting trips (N = 264)</t>
  </si>
  <si>
    <t>Mean one-way length of shopping/errand trips (N = 585)</t>
  </si>
  <si>
    <t>Mean one-way length of trips for bringing/picking up children (N = 123)</t>
  </si>
  <si>
    <t>Freq SaSuFreq MoTu</t>
  </si>
  <si>
    <t>Wt total</t>
  </si>
  <si>
    <t>Per resp.</t>
  </si>
  <si>
    <t>Wt SaSu</t>
  </si>
  <si>
    <t>Wt MoTu</t>
  </si>
  <si>
    <t>Whole week unweighted</t>
  </si>
  <si>
    <t>Sat-Sun</t>
  </si>
  <si>
    <t>Mo-Tu</t>
  </si>
  <si>
    <t>Mean one-way length of visiting trips (N = 68)</t>
  </si>
  <si>
    <t>Mean one-way length of visiting trips (N = 196)</t>
  </si>
  <si>
    <t>Mean one-way length of shopping/errand trips (N = 256)</t>
  </si>
  <si>
    <t>Mean one-way length of shopping/errand trips (N = 328)</t>
  </si>
  <si>
    <t>Mean one-way  length of leisure trips (N = 269)</t>
  </si>
  <si>
    <t>Mean one-way  length of leisure trips (N = 152)</t>
  </si>
  <si>
    <t>Mean one-way length of trips for bringing/picking up children (N = 112)</t>
  </si>
  <si>
    <t>Mean one-way length of trips for bringing/picking up children (N = 63)</t>
  </si>
  <si>
    <t>Whole week weighted</t>
  </si>
  <si>
    <t>Bringing/picking up children (N = 123)</t>
  </si>
  <si>
    <t>Shopping/errand (N = 585)</t>
  </si>
  <si>
    <t>Journey to work (N = 1234)</t>
  </si>
  <si>
    <t>Visiting trips (N = 264)</t>
  </si>
  <si>
    <t>Leisure trips (N = 421)</t>
  </si>
  <si>
    <t>New</t>
  </si>
  <si>
    <t>Old</t>
  </si>
  <si>
    <t>Word count including endnotes</t>
  </si>
  <si>
    <t>Word count excluding endnotes</t>
  </si>
  <si>
    <t>Words in figures</t>
  </si>
  <si>
    <t>Words in tables</t>
  </si>
  <si>
    <t>Abstract</t>
  </si>
  <si>
    <t>References</t>
  </si>
  <si>
    <t>Endnotes</t>
  </si>
  <si>
    <t>Bread text</t>
  </si>
  <si>
    <t>Text excluding fig and tab</t>
  </si>
  <si>
    <t>Difference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</si>
</sst>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Mean distance to closest kindergarten and creche (N = 1932)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0.3133333333333333</c:v>
                </c:pt>
                <c:pt idx="1">
                  <c:v>0.5866666666666667</c:v>
                </c:pt>
                <c:pt idx="2">
                  <c:v>0.7933333333333333</c:v>
                </c:pt>
                <c:pt idx="3">
                  <c:v>1.18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Mean trip distance for bringing children on weekday mornings (N = 33)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1.4</c:v>
                </c:pt>
                <c:pt idx="1">
                  <c:v>1</c:v>
                </c:pt>
                <c:pt idx="2">
                  <c:v>3.518</c:v>
                </c:pt>
                <c:pt idx="3">
                  <c:v>6.781</c:v>
                </c:pt>
              </c:numCache>
            </c:numRef>
          </c:val>
        </c:ser>
        <c:axId val="674454"/>
        <c:axId val="6070087"/>
      </c:barChart>
      <c:catAx>
        <c:axId val="674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dwelling to the city center of Copenhagen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0087"/>
        <c:crosses val="autoZero"/>
        <c:auto val="1"/>
        <c:lblOffset val="100"/>
        <c:noMultiLvlLbl val="0"/>
      </c:catAx>
      <c:valAx>
        <c:axId val="6070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7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2075"/>
          <c:w val="0.59975"/>
          <c:h val="0.856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Sheet1!$G$45</c:f>
              <c:strCache>
                <c:ptCount val="1"/>
                <c:pt idx="0">
                  <c:v>Journey to work (N = 1234)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Sheet1!$H$45:$K$45</c:f>
              <c:numCache>
                <c:ptCount val="4"/>
                <c:pt idx="0">
                  <c:v>7.9648</c:v>
                </c:pt>
                <c:pt idx="1">
                  <c:v>10.5034</c:v>
                </c:pt>
                <c:pt idx="2">
                  <c:v>17.1562</c:v>
                </c:pt>
                <c:pt idx="3">
                  <c:v>19.8962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Sheet1!$G$46</c:f>
              <c:strCache>
                <c:ptCount val="1"/>
                <c:pt idx="0">
                  <c:v>Shopping/errand (N = 585)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Sheet1!$H$46:$K$46</c:f>
              <c:numCache>
                <c:ptCount val="4"/>
                <c:pt idx="0">
                  <c:v>3.913892561983471</c:v>
                </c:pt>
                <c:pt idx="1">
                  <c:v>5.020876033057851</c:v>
                </c:pt>
                <c:pt idx="2">
                  <c:v>7.412702479338844</c:v>
                </c:pt>
                <c:pt idx="3">
                  <c:v>7.187173553719008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Sheet1!$G$47</c:f>
              <c:strCache>
                <c:ptCount val="1"/>
                <c:pt idx="0">
                  <c:v>Bringing/picking up children (N = 123)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Sheet1!$H$47:$K$47</c:f>
              <c:numCache>
                <c:ptCount val="4"/>
                <c:pt idx="0">
                  <c:v>5.556727272727273</c:v>
                </c:pt>
                <c:pt idx="1">
                  <c:v>4.661337662337663</c:v>
                </c:pt>
                <c:pt idx="2">
                  <c:v>8.317077922077921</c:v>
                </c:pt>
                <c:pt idx="3">
                  <c:v>13.970805194805195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Sheet1!$G$48</c:f>
              <c:strCache>
                <c:ptCount val="1"/>
                <c:pt idx="0">
                  <c:v>Visiting trips (N = 264)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Sheet1!$H$48:$K$48</c:f>
              <c:numCache>
                <c:ptCount val="4"/>
                <c:pt idx="0">
                  <c:v>9.594021857923499</c:v>
                </c:pt>
                <c:pt idx="1">
                  <c:v>14.012868852459018</c:v>
                </c:pt>
                <c:pt idx="2">
                  <c:v>14.769338797814209</c:v>
                </c:pt>
                <c:pt idx="3">
                  <c:v>14.419262295081968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Sheet1!$G$49</c:f>
              <c:strCache>
                <c:ptCount val="1"/>
                <c:pt idx="0">
                  <c:v>Leisure trips (N = 421)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Sheet1!$H$49:$K$49</c:f>
              <c:numCache>
                <c:ptCount val="4"/>
                <c:pt idx="0">
                  <c:v>5.960305084745762</c:v>
                </c:pt>
                <c:pt idx="1">
                  <c:v>10.037936825885978</c:v>
                </c:pt>
                <c:pt idx="2">
                  <c:v>12.331243451463791</c:v>
                </c:pt>
                <c:pt idx="3">
                  <c:v>9.207926040061633</c:v>
                </c:pt>
              </c:numCache>
            </c:numRef>
          </c:val>
          <c:smooth val="0"/>
        </c:ser>
        <c:marker val="1"/>
        <c:axId val="54630784"/>
        <c:axId val="21915009"/>
      </c:lineChart>
      <c:catAx>
        <c:axId val="54630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dwelling to the city center of Copenhagen (km)</a:t>
                </a:r>
              </a:p>
            </c:rich>
          </c:tx>
          <c:layout>
            <c:manualLayout>
              <c:xMode val="factor"/>
              <c:yMode val="factor"/>
              <c:x val="-0.013"/>
              <c:y val="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15009"/>
        <c:crosses val="autoZero"/>
        <c:auto val="1"/>
        <c:lblOffset val="100"/>
        <c:noMultiLvlLbl val="0"/>
      </c:catAx>
      <c:valAx>
        <c:axId val="2191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trip length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630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5"/>
          <c:y val="0.345"/>
          <c:w val="0.2525"/>
          <c:h val="0.4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2075"/>
          <c:w val="0.60025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Sheet1!$G$45</c:f>
              <c:strCache>
                <c:ptCount val="1"/>
                <c:pt idx="0">
                  <c:v>Journey to work (N = 1234)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Sheet1!$H$45:$K$45</c:f>
              <c:numCache>
                <c:ptCount val="4"/>
                <c:pt idx="0">
                  <c:v>7.9648</c:v>
                </c:pt>
                <c:pt idx="1">
                  <c:v>10.5034</c:v>
                </c:pt>
                <c:pt idx="2">
                  <c:v>17.1562</c:v>
                </c:pt>
                <c:pt idx="3">
                  <c:v>19.8962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Sheet1!$G$46</c:f>
              <c:strCache>
                <c:ptCount val="1"/>
                <c:pt idx="0">
                  <c:v>Shopping/errand (N = 585)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Sheet1!$H$46:$K$46</c:f>
              <c:numCache>
                <c:ptCount val="4"/>
                <c:pt idx="0">
                  <c:v>3.913892561983471</c:v>
                </c:pt>
                <c:pt idx="1">
                  <c:v>5.020876033057851</c:v>
                </c:pt>
                <c:pt idx="2">
                  <c:v>7.412702479338844</c:v>
                </c:pt>
                <c:pt idx="3">
                  <c:v>7.187173553719008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Sheet1!$G$47</c:f>
              <c:strCache>
                <c:ptCount val="1"/>
                <c:pt idx="0">
                  <c:v>Bringing/picking up children (N = 123)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Sheet1!$H$47:$K$47</c:f>
              <c:numCache>
                <c:ptCount val="4"/>
                <c:pt idx="0">
                  <c:v>5.556727272727273</c:v>
                </c:pt>
                <c:pt idx="1">
                  <c:v>4.661337662337663</c:v>
                </c:pt>
                <c:pt idx="2">
                  <c:v>8.317077922077921</c:v>
                </c:pt>
                <c:pt idx="3">
                  <c:v>13.970805194805195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Sheet1!$G$48</c:f>
              <c:strCache>
                <c:ptCount val="1"/>
                <c:pt idx="0">
                  <c:v>Visiting trips (N = 264)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Sheet1!$H$48:$K$48</c:f>
              <c:numCache>
                <c:ptCount val="4"/>
                <c:pt idx="0">
                  <c:v>9.594021857923499</c:v>
                </c:pt>
                <c:pt idx="1">
                  <c:v>14.012868852459018</c:v>
                </c:pt>
                <c:pt idx="2">
                  <c:v>14.769338797814209</c:v>
                </c:pt>
                <c:pt idx="3">
                  <c:v>14.419262295081968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Sheet1!$G$49</c:f>
              <c:strCache>
                <c:ptCount val="1"/>
                <c:pt idx="0">
                  <c:v>Leisure trips (N = 421)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Sheet1!$H$44:$K$44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Sheet1!$H$49:$K$49</c:f>
              <c:numCache>
                <c:ptCount val="4"/>
                <c:pt idx="0">
                  <c:v>5.960305084745762</c:v>
                </c:pt>
                <c:pt idx="1">
                  <c:v>10.037936825885978</c:v>
                </c:pt>
                <c:pt idx="2">
                  <c:v>12.331243451463791</c:v>
                </c:pt>
                <c:pt idx="3">
                  <c:v>9.207926040061633</c:v>
                </c:pt>
              </c:numCache>
            </c:numRef>
          </c:val>
          <c:smooth val="0"/>
        </c:ser>
        <c:marker val="1"/>
        <c:axId val="63017354"/>
        <c:axId val="30285275"/>
      </c:lineChart>
      <c:catAx>
        <c:axId val="6301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from dwelling to the city center of Copenhagen (km)</a:t>
                </a:r>
              </a:p>
            </c:rich>
          </c:tx>
          <c:layout>
            <c:manualLayout>
              <c:xMode val="factor"/>
              <c:yMode val="factor"/>
              <c:x val="-0.013"/>
              <c:y val="0.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85275"/>
        <c:crosses val="autoZero"/>
        <c:auto val="1"/>
        <c:lblOffset val="100"/>
        <c:noMultiLvlLbl val="0"/>
      </c:catAx>
      <c:valAx>
        <c:axId val="30285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Mean trip length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017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"/>
          <c:y val="0.3465"/>
          <c:w val="0.25225"/>
          <c:h val="0.425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Mean distance to closest kindergarten and creche (N = 1932)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0.3133333333333333</c:v>
                </c:pt>
                <c:pt idx="1">
                  <c:v>0.5866666666666667</c:v>
                </c:pt>
                <c:pt idx="2">
                  <c:v>0.7933333333333333</c:v>
                </c:pt>
                <c:pt idx="3">
                  <c:v>1.18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Mean trip distance for bringing children on weekday mornings (N = 33)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Sheet1!$B$3:$E$3</c:f>
              <c:strCache>
                <c:ptCount val="4"/>
                <c:pt idx="0">
                  <c:v>Below 6</c:v>
                </c:pt>
                <c:pt idx="1">
                  <c:v>6 to 15</c:v>
                </c:pt>
                <c:pt idx="2">
                  <c:v>15 to 28</c:v>
                </c:pt>
                <c:pt idx="3">
                  <c:v>Over 28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1.4</c:v>
                </c:pt>
                <c:pt idx="1">
                  <c:v>1</c:v>
                </c:pt>
                <c:pt idx="2">
                  <c:v>3.518</c:v>
                </c:pt>
                <c:pt idx="3">
                  <c:v>6.781</c:v>
                </c:pt>
              </c:numCache>
            </c:numRef>
          </c:val>
        </c:ser>
        <c:axId val="4132020"/>
        <c:axId val="37188181"/>
      </c:barChart>
      <c:catAx>
        <c:axId val="41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from dwelling to the city center of Copenhagen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88181"/>
        <c:crosses val="autoZero"/>
        <c:auto val="1"/>
        <c:lblOffset val="100"/>
        <c:noMultiLvlLbl val="0"/>
      </c:catAx>
      <c:valAx>
        <c:axId val="37188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3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2943225</xdr:colOff>
      <xdr:row>8</xdr:row>
      <xdr:rowOff>47625</xdr:rowOff>
    </xdr:from>
    <xdr:to>
      <xdr:col>10</xdr:col>
      <xdr:colOff>228600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943225" y="1343025"/>
        <a:ext cx="102108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55</xdr:row>
      <xdr:rowOff>38100</xdr:rowOff>
    </xdr:from>
    <xdr:to>
      <xdr:col>7</xdr:col>
      <xdr:colOff>476250</xdr:colOff>
      <xdr:row>84</xdr:row>
      <xdr:rowOff>9525</xdr:rowOff>
    </xdr:to>
    <xdr:graphicFrame>
      <xdr:nvGraphicFramePr>
        <xdr:cNvPr id="2" name="Chart 2"/>
        <xdr:cNvGraphicFramePr/>
      </xdr:nvGraphicFramePr>
      <xdr:xfrm>
        <a:off x="5038725" y="8943975"/>
        <a:ext cx="653415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447675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65436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466725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20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1"/>
  <sheetViews>
    <sheetView workbookViewId="0" topLeftCell="A50">
      <selection activeCell="D28" sqref="D28"/>
    </sheetView>
  </sheetViews>
  <sheetFormatPr defaultColWidth="9.140625" defaultRowHeight="12.75"/>
  <cols>
    <col min="1" max="1" width="60.421875" style="0" bestFit="1" customWidth="1"/>
    <col min="7" max="7" width="60.28125" style="0" bestFit="1" customWidth="1"/>
  </cols>
  <sheetData>
    <row r="3" spans="2:5" ht="12.75">
      <c r="B3" t="s">
        <v>2</v>
      </c>
      <c r="C3" s="1" t="s">
        <v>3</v>
      </c>
      <c r="D3" t="s">
        <v>4</v>
      </c>
      <c r="E3" t="s">
        <v>5</v>
      </c>
    </row>
    <row r="4" spans="1:6" ht="12.75">
      <c r="A4" t="s">
        <v>8</v>
      </c>
      <c r="B4" s="2">
        <f>(0.31*2+0.32)/3</f>
        <v>0.3133333333333333</v>
      </c>
      <c r="C4" s="2">
        <f>(0.52*2+0.72)/3</f>
        <v>0.5866666666666667</v>
      </c>
      <c r="D4" s="2">
        <f>(0.65*2+1.08)/3</f>
        <v>0.7933333333333333</v>
      </c>
      <c r="E4" s="2">
        <f>(0.77*2+2)/3</f>
        <v>1.18</v>
      </c>
      <c r="F4" s="2">
        <f>B4+C4+D4+E4</f>
        <v>2.873333333333333</v>
      </c>
    </row>
    <row r="5" spans="1:7" ht="12.75">
      <c r="A5" t="s">
        <v>9</v>
      </c>
      <c r="B5" s="2">
        <v>1.4</v>
      </c>
      <c r="C5" s="2">
        <v>1</v>
      </c>
      <c r="D5" s="2">
        <v>3.518</v>
      </c>
      <c r="E5" s="2">
        <v>6.781</v>
      </c>
      <c r="F5" s="2">
        <f>B5+C5+D5+E5</f>
        <v>12.698999999999998</v>
      </c>
      <c r="G5">
        <f>F5/F4</f>
        <v>4.419605568445475</v>
      </c>
    </row>
    <row r="6" spans="1:5" ht="12.75">
      <c r="A6" t="s">
        <v>6</v>
      </c>
      <c r="B6" s="2"/>
      <c r="C6" s="2"/>
      <c r="D6" s="2"/>
      <c r="E6" s="2"/>
    </row>
    <row r="7" spans="1:5" ht="12.75">
      <c r="A7" t="s">
        <v>7</v>
      </c>
      <c r="B7" s="2"/>
      <c r="C7" s="2"/>
      <c r="D7" s="2"/>
      <c r="E7" s="2"/>
    </row>
    <row r="8" spans="1:5" ht="12.75">
      <c r="A8" t="s">
        <v>0</v>
      </c>
      <c r="B8" s="2"/>
      <c r="C8" s="2"/>
      <c r="D8" s="2"/>
      <c r="E8" s="2"/>
    </row>
    <row r="9" spans="1:5" ht="12.75">
      <c r="A9" t="s">
        <v>1</v>
      </c>
      <c r="B9" s="2"/>
      <c r="C9" s="2"/>
      <c r="D9" s="2"/>
      <c r="E9" s="2"/>
    </row>
    <row r="30" spans="1:12" ht="12.75">
      <c r="A30" t="s">
        <v>20</v>
      </c>
      <c r="B30" t="s">
        <v>2</v>
      </c>
      <c r="C30" s="1" t="s">
        <v>3</v>
      </c>
      <c r="D30" t="s">
        <v>4</v>
      </c>
      <c r="E30" t="s">
        <v>5</v>
      </c>
      <c r="G30" t="s">
        <v>15</v>
      </c>
      <c r="I30" t="s">
        <v>16</v>
      </c>
      <c r="J30" t="s">
        <v>17</v>
      </c>
      <c r="K30" t="s">
        <v>18</v>
      </c>
      <c r="L30" t="s">
        <v>19</v>
      </c>
    </row>
    <row r="31" spans="1:12" ht="12.75">
      <c r="A31" t="s">
        <v>10</v>
      </c>
      <c r="B31">
        <v>7.9648</v>
      </c>
      <c r="C31">
        <v>10.5034</v>
      </c>
      <c r="D31">
        <v>17.1562</v>
      </c>
      <c r="E31">
        <v>19.8962</v>
      </c>
      <c r="G31">
        <v>34</v>
      </c>
      <c r="H31">
        <v>418</v>
      </c>
      <c r="I31">
        <f>G31*2+H31*5</f>
        <v>2158</v>
      </c>
      <c r="J31" s="2">
        <f>I31/(273*2)</f>
        <v>3.9523809523809526</v>
      </c>
      <c r="K31" s="3">
        <f>G31*2/I31</f>
        <v>0.03151065801668211</v>
      </c>
      <c r="L31" s="3">
        <f>H31*5/I31</f>
        <v>0.9684893419833179</v>
      </c>
    </row>
    <row r="32" spans="1:12" ht="12.75">
      <c r="A32" t="s">
        <v>13</v>
      </c>
      <c r="B32">
        <v>3.731</v>
      </c>
      <c r="C32">
        <v>5.156</v>
      </c>
      <c r="D32">
        <v>6.891</v>
      </c>
      <c r="E32">
        <v>7.202</v>
      </c>
      <c r="G32">
        <v>328</v>
      </c>
      <c r="H32">
        <v>256</v>
      </c>
      <c r="I32">
        <f>G32*2+H32*5</f>
        <v>1936</v>
      </c>
      <c r="J32" s="2">
        <f>I32/(273*2)</f>
        <v>3.5457875457875456</v>
      </c>
      <c r="K32" s="3">
        <f>G32*2/I32</f>
        <v>0.33884297520661155</v>
      </c>
      <c r="L32" s="3">
        <f>H32*5/I32</f>
        <v>0.6611570247933884</v>
      </c>
    </row>
    <row r="33" spans="1:12" ht="12.75">
      <c r="A33" t="s">
        <v>14</v>
      </c>
      <c r="B33">
        <v>7.625</v>
      </c>
      <c r="C33">
        <v>4.778</v>
      </c>
      <c r="D33">
        <v>8.382</v>
      </c>
      <c r="E33">
        <v>13.218</v>
      </c>
      <c r="G33">
        <v>112</v>
      </c>
      <c r="H33">
        <v>63</v>
      </c>
      <c r="I33">
        <f>G33*2+H33*5</f>
        <v>539</v>
      </c>
      <c r="J33" s="2">
        <f>I33/(273*2)</f>
        <v>0.9871794871794872</v>
      </c>
      <c r="K33" s="3">
        <f>G33*2/I33</f>
        <v>0.4155844155844156</v>
      </c>
      <c r="L33" s="3">
        <f>H33*5/I33</f>
        <v>0.5844155844155844</v>
      </c>
    </row>
    <row r="34" spans="1:12" ht="12.75">
      <c r="A34" t="s">
        <v>12</v>
      </c>
      <c r="B34">
        <v>11.597</v>
      </c>
      <c r="C34">
        <v>15.273</v>
      </c>
      <c r="D34">
        <v>15.193</v>
      </c>
      <c r="E34">
        <v>14.962</v>
      </c>
      <c r="G34">
        <v>196</v>
      </c>
      <c r="H34">
        <v>68</v>
      </c>
      <c r="I34">
        <f>G34*2+H34*5</f>
        <v>732</v>
      </c>
      <c r="J34" s="2">
        <f>I34/(273*2)</f>
        <v>1.3406593406593406</v>
      </c>
      <c r="K34" s="3">
        <f>G34*2/I34</f>
        <v>0.5355191256830601</v>
      </c>
      <c r="L34" s="3">
        <f>H34*5/I34</f>
        <v>0.4644808743169399</v>
      </c>
    </row>
    <row r="35" spans="1:12" ht="12.75">
      <c r="A35" t="s">
        <v>11</v>
      </c>
      <c r="B35">
        <v>7.241</v>
      </c>
      <c r="C35">
        <v>9.789</v>
      </c>
      <c r="D35">
        <v>12.332</v>
      </c>
      <c r="E35">
        <v>11.655</v>
      </c>
      <c r="G35">
        <v>269</v>
      </c>
      <c r="H35">
        <v>152</v>
      </c>
      <c r="I35">
        <f>G35*2+H35*5</f>
        <v>1298</v>
      </c>
      <c r="J35" s="2">
        <f>I35/(273*2)</f>
        <v>2.3772893772893773</v>
      </c>
      <c r="K35" s="3">
        <f>G35*2/I35</f>
        <v>0.41448382126348227</v>
      </c>
      <c r="L35" s="3">
        <f>H35*5/I35</f>
        <v>0.5855161787365177</v>
      </c>
    </row>
    <row r="37" spans="1:11" ht="12.75">
      <c r="A37" t="s">
        <v>21</v>
      </c>
      <c r="B37" t="s">
        <v>2</v>
      </c>
      <c r="C37" s="1" t="s">
        <v>3</v>
      </c>
      <c r="D37" t="s">
        <v>4</v>
      </c>
      <c r="E37" t="s">
        <v>5</v>
      </c>
      <c r="G37" t="s">
        <v>31</v>
      </c>
      <c r="H37" t="s">
        <v>2</v>
      </c>
      <c r="I37" s="1" t="s">
        <v>3</v>
      </c>
      <c r="J37" t="s">
        <v>4</v>
      </c>
      <c r="K37" t="s">
        <v>5</v>
      </c>
    </row>
    <row r="38" spans="1:11" ht="12.75">
      <c r="A38" t="s">
        <v>10</v>
      </c>
      <c r="G38" t="s">
        <v>10</v>
      </c>
      <c r="H38" s="2">
        <v>7.9648</v>
      </c>
      <c r="I38" s="2">
        <v>10.5034</v>
      </c>
      <c r="J38" s="2">
        <v>17.1562</v>
      </c>
      <c r="K38" s="2">
        <v>19.8962</v>
      </c>
    </row>
    <row r="39" spans="1:12" ht="12.75">
      <c r="A39" t="s">
        <v>26</v>
      </c>
      <c r="B39">
        <v>3.221</v>
      </c>
      <c r="C39">
        <v>5.286</v>
      </c>
      <c r="D39">
        <v>6.017</v>
      </c>
      <c r="E39">
        <v>7.248</v>
      </c>
      <c r="G39" t="s">
        <v>13</v>
      </c>
      <c r="H39" s="2">
        <f>B39*K32+B46*L32</f>
        <v>3.913892561983471</v>
      </c>
      <c r="I39" s="2">
        <f>C39*K32+C46*L32</f>
        <v>5.020876033057851</v>
      </c>
      <c r="J39" s="2">
        <f>D39*K32+D46*L32</f>
        <v>7.412702479338844</v>
      </c>
      <c r="K39" s="2">
        <f>E39*K32+E46*L32</f>
        <v>7.187173553719008</v>
      </c>
      <c r="L39" s="2"/>
    </row>
    <row r="40" spans="1:12" ht="12.75">
      <c r="A40" t="s">
        <v>29</v>
      </c>
      <c r="B40">
        <v>10.564</v>
      </c>
      <c r="C40">
        <v>4.929</v>
      </c>
      <c r="D40">
        <v>10.12</v>
      </c>
      <c r="E40">
        <v>12.096</v>
      </c>
      <c r="G40" t="s">
        <v>14</v>
      </c>
      <c r="H40" s="2">
        <f>B40*K33+B47*L33</f>
        <v>5.556727272727273</v>
      </c>
      <c r="I40" s="2">
        <f>C40*K33+C47*L33</f>
        <v>4.661337662337663</v>
      </c>
      <c r="J40" s="2">
        <f>D40*K33+D47*L33</f>
        <v>8.317077922077921</v>
      </c>
      <c r="K40" s="2">
        <f>E40*K33+E47*L33</f>
        <v>13.970805194805195</v>
      </c>
      <c r="L40" s="2"/>
    </row>
    <row r="41" spans="1:12" ht="12.75">
      <c r="A41" t="s">
        <v>24</v>
      </c>
      <c r="B41">
        <v>13.112</v>
      </c>
      <c r="C41">
        <v>17.385</v>
      </c>
      <c r="D41">
        <v>15.578</v>
      </c>
      <c r="E41">
        <v>15.325</v>
      </c>
      <c r="G41" t="s">
        <v>12</v>
      </c>
      <c r="H41" s="2">
        <f>B41*K34+B48*L34</f>
        <v>9.594021857923499</v>
      </c>
      <c r="I41" s="2">
        <f>C41*K34+C48*L34</f>
        <v>14.012868852459018</v>
      </c>
      <c r="J41" s="2">
        <f>D41*K34+D48*L34</f>
        <v>14.769338797814209</v>
      </c>
      <c r="K41" s="2">
        <f>E41*K34+E48*L34</f>
        <v>14.419262295081968</v>
      </c>
      <c r="L41" s="2"/>
    </row>
    <row r="42" spans="1:12" ht="12.75">
      <c r="A42" t="s">
        <v>27</v>
      </c>
      <c r="B42">
        <v>9.522</v>
      </c>
      <c r="C42">
        <v>9.429</v>
      </c>
      <c r="D42">
        <v>12.333</v>
      </c>
      <c r="E42">
        <v>14.816</v>
      </c>
      <c r="G42" t="s">
        <v>11</v>
      </c>
      <c r="H42" s="2">
        <f>B42*K35+B49*L35</f>
        <v>5.960305084745762</v>
      </c>
      <c r="I42" s="2">
        <f>C42*K35+C49*L35</f>
        <v>10.037936825885978</v>
      </c>
      <c r="J42" s="2">
        <f>D42*K35+D49*L35</f>
        <v>12.331243451463791</v>
      </c>
      <c r="K42" s="2">
        <f>E42*K35+E49*L35</f>
        <v>9.207926040061633</v>
      </c>
      <c r="L42" s="2"/>
    </row>
    <row r="44" spans="1:11" ht="12.75">
      <c r="A44" t="s">
        <v>22</v>
      </c>
      <c r="B44" t="s">
        <v>2</v>
      </c>
      <c r="C44" s="1" t="s">
        <v>3</v>
      </c>
      <c r="D44" t="s">
        <v>4</v>
      </c>
      <c r="E44" t="s">
        <v>5</v>
      </c>
      <c r="H44" t="s">
        <v>2</v>
      </c>
      <c r="I44" s="1" t="s">
        <v>3</v>
      </c>
      <c r="J44" t="s">
        <v>4</v>
      </c>
      <c r="K44" t="s">
        <v>5</v>
      </c>
    </row>
    <row r="45" spans="1:11" ht="12.75">
      <c r="A45" t="s">
        <v>10</v>
      </c>
      <c r="G45" t="s">
        <v>34</v>
      </c>
      <c r="H45" s="2">
        <v>7.9648</v>
      </c>
      <c r="I45" s="2">
        <v>10.5034</v>
      </c>
      <c r="J45" s="2">
        <v>17.1562</v>
      </c>
      <c r="K45" s="2">
        <v>19.8962</v>
      </c>
    </row>
    <row r="46" spans="1:11" ht="12.75">
      <c r="A46" t="s">
        <v>25</v>
      </c>
      <c r="B46">
        <v>4.269</v>
      </c>
      <c r="C46">
        <v>4.885</v>
      </c>
      <c r="D46">
        <v>8.128</v>
      </c>
      <c r="E46">
        <v>7.156</v>
      </c>
      <c r="G46" t="s">
        <v>33</v>
      </c>
      <c r="H46" s="2">
        <v>3.913892561983471</v>
      </c>
      <c r="I46" s="2">
        <v>5.020876033057851</v>
      </c>
      <c r="J46" s="2">
        <v>7.412702479338844</v>
      </c>
      <c r="K46" s="2">
        <v>7.187173553719008</v>
      </c>
    </row>
    <row r="47" spans="1:11" ht="12.75">
      <c r="A47" t="s">
        <v>30</v>
      </c>
      <c r="B47">
        <v>1.996</v>
      </c>
      <c r="C47">
        <v>4.471</v>
      </c>
      <c r="D47">
        <v>7.035</v>
      </c>
      <c r="E47">
        <v>15.304</v>
      </c>
      <c r="G47" t="s">
        <v>32</v>
      </c>
      <c r="H47" s="2">
        <v>5.556727272727273</v>
      </c>
      <c r="I47" s="2">
        <v>4.661337662337663</v>
      </c>
      <c r="J47" s="2">
        <v>8.317077922077921</v>
      </c>
      <c r="K47" s="2">
        <v>13.970805194805195</v>
      </c>
    </row>
    <row r="48" spans="1:11" ht="12.75">
      <c r="A48" t="s">
        <v>23</v>
      </c>
      <c r="B48">
        <v>5.538</v>
      </c>
      <c r="C48">
        <v>10.125</v>
      </c>
      <c r="D48">
        <v>13.837</v>
      </c>
      <c r="E48">
        <v>13.375</v>
      </c>
      <c r="G48" t="s">
        <v>35</v>
      </c>
      <c r="H48" s="2">
        <v>9.594021857923499</v>
      </c>
      <c r="I48" s="2">
        <v>14.012868852459018</v>
      </c>
      <c r="J48" s="2">
        <v>14.769338797814209</v>
      </c>
      <c r="K48" s="2">
        <v>14.419262295081968</v>
      </c>
    </row>
    <row r="49" spans="1:11" ht="12.75">
      <c r="A49" t="s">
        <v>28</v>
      </c>
      <c r="B49">
        <v>3.439</v>
      </c>
      <c r="C49">
        <v>10.469</v>
      </c>
      <c r="D49">
        <v>12.33</v>
      </c>
      <c r="E49">
        <v>5.238</v>
      </c>
      <c r="G49" t="s">
        <v>36</v>
      </c>
      <c r="H49" s="2">
        <v>5.960305084745762</v>
      </c>
      <c r="I49" s="2">
        <v>10.037936825885978</v>
      </c>
      <c r="J49" s="2">
        <v>12.331243451463791</v>
      </c>
      <c r="K49" s="2">
        <v>9.207926040061633</v>
      </c>
    </row>
    <row r="92" spans="2:4" ht="12.75">
      <c r="B92" t="s">
        <v>37</v>
      </c>
      <c r="C92" t="s">
        <v>38</v>
      </c>
      <c r="D92" t="s">
        <v>48</v>
      </c>
    </row>
    <row r="93" spans="1:4" ht="12.75">
      <c r="A93" t="s">
        <v>39</v>
      </c>
      <c r="B93">
        <v>12561</v>
      </c>
      <c r="C93">
        <v>9814</v>
      </c>
      <c r="D93">
        <f>B93-C93</f>
        <v>2747</v>
      </c>
    </row>
    <row r="94" spans="1:4" ht="12.75">
      <c r="A94" t="s">
        <v>40</v>
      </c>
      <c r="B94">
        <v>11217</v>
      </c>
      <c r="C94">
        <v>9054</v>
      </c>
      <c r="D94">
        <f aca="true" t="shared" si="0" ref="D94:D101">B94-C94</f>
        <v>2163</v>
      </c>
    </row>
    <row r="95" spans="1:4" ht="12.75">
      <c r="A95" t="s">
        <v>41</v>
      </c>
      <c r="B95">
        <f>12+19+37+37+22+65+102</f>
        <v>294</v>
      </c>
      <c r="C95">
        <f>12+19+37+37+62</f>
        <v>167</v>
      </c>
      <c r="D95">
        <f t="shared" si="0"/>
        <v>127</v>
      </c>
    </row>
    <row r="96" spans="1:4" ht="12.75">
      <c r="A96" t="s">
        <v>42</v>
      </c>
      <c r="B96">
        <f>728+242+414+420</f>
        <v>1804</v>
      </c>
      <c r="C96">
        <f>717+242+656+420</f>
        <v>2035</v>
      </c>
      <c r="D96">
        <f t="shared" si="0"/>
        <v>-231</v>
      </c>
    </row>
    <row r="97" spans="1:4" ht="12.75">
      <c r="A97" t="s">
        <v>43</v>
      </c>
      <c r="B97">
        <v>116</v>
      </c>
      <c r="C97">
        <v>116</v>
      </c>
      <c r="D97">
        <f t="shared" si="0"/>
        <v>0</v>
      </c>
    </row>
    <row r="98" spans="1:4" ht="12.75">
      <c r="A98" t="s">
        <v>44</v>
      </c>
      <c r="B98">
        <v>742</v>
      </c>
      <c r="C98">
        <v>478</v>
      </c>
      <c r="D98">
        <f t="shared" si="0"/>
        <v>264</v>
      </c>
    </row>
    <row r="99" spans="1:4" ht="12.75">
      <c r="A99" t="s">
        <v>45</v>
      </c>
      <c r="B99">
        <v>1316</v>
      </c>
      <c r="C99">
        <v>760</v>
      </c>
      <c r="D99">
        <f t="shared" si="0"/>
        <v>556</v>
      </c>
    </row>
    <row r="100" spans="1:4" ht="12.75">
      <c r="A100" t="s">
        <v>46</v>
      </c>
      <c r="B100">
        <f>B94-B95-B96-B97-B98</f>
        <v>8261</v>
      </c>
      <c r="C100">
        <f>C94-C95-C96-C97-C98</f>
        <v>6258</v>
      </c>
      <c r="D100">
        <f t="shared" si="0"/>
        <v>2003</v>
      </c>
    </row>
    <row r="101" spans="1:4" ht="12.75">
      <c r="A101" t="s">
        <v>47</v>
      </c>
      <c r="B101">
        <f>B93-B95-B96</f>
        <v>10463</v>
      </c>
      <c r="C101">
        <f>C93-C95-C96</f>
        <v>7612</v>
      </c>
      <c r="D101">
        <f t="shared" si="0"/>
        <v>2851</v>
      </c>
    </row>
  </sheetData>
  <printOptions/>
  <pageMargins left="0.75" right="0.75" top="1" bottom="1" header="0.5" footer="0.5"/>
  <pageSetup horizontalDpi="2400" verticalDpi="2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24" sqref="L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0" sqref="H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AAU, Institut-20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petter naess</dc:creator>
  <cp:keywords/>
  <dc:description/>
  <cp:lastModifiedBy>petter naess</cp:lastModifiedBy>
  <cp:lastPrinted>2009-10-21T12:11:27Z</cp:lastPrinted>
  <dcterms:created xsi:type="dcterms:W3CDTF">2009-10-19T16:39:06Z</dcterms:created>
  <dcterms:modified xsi:type="dcterms:W3CDTF">2009-11-23T12:36:00Z</dcterms:modified>
  <cp:category/>
  <cp:version/>
  <cp:contentType/>
  <cp:contentStatus/>
</cp:coreProperties>
</file>